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7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Psicopedagogo" sheetId="18" r:id="rId6"/>
    <sheet name="Uniformes" sheetId="12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<sst xmlns="http://schemas.openxmlformats.org/spreadsheetml/2006/main" count="1372" uniqueCount="274">
  <si>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</si>
  <si>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</si>
  <si>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</si>
  <si>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</si>
  <si>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</si>
  <si>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</si>
  <si>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</si>
  <si>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</si>
  <si>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</si>
  <si>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</si>
  <si>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</si>
  <si>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</si>
  <si>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</si>
  <si>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</si>
  <si>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</si>
  <si>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</si>
  <si>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</si>
  <si>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</si>
  <si>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</si>
  <si>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</si>
  <si>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</si>
  <si>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</si>
  <si>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</si>
  <si>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</si>
  <si>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</si>
  <si>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</si>
  <si>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</si>
  <si>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</si>
  <si>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</si>
  <si>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</si>
  <si>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</si>
  <si>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</si>
  <si>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</si>
  <si>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</si>
  <si>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</si>
  <si>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</si>
  <si>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</si>
  <si>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</si>
  <si>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</si>
  <si>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</si>
  <si>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</si>
  <si>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</si>
  <si>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</si>
  <si>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</si>
  <si>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</si>
  <si>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</si>
  <si>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</si>
  <si>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</si>
  <si>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</si>
  <si>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</si>
  <si>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</si>
  <si>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</si>
  <si>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</si>
  <si>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</si>
  <si>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</si>
  <si>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</si>
  <si>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</si>
  <si>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</si>
  <si>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</si>
  <si>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</si>
  <si>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</si>
  <si>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</si>
  <si>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</si>
  <si>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</si>
  <si>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</si>
  <si>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</si>
  <si>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</si>
  <si>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</si>
  <si>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</si>
  <si>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</si>
  <si>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</si>
  <si>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</si>
  <si>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</si>
  <si>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</si>
  <si>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</si>
  <si>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</si>
  <si>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</si>
  <si>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</si>
  <si>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</si>
  <si>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</si>
  <si>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</si>
  <si>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</si>
  <si>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</si>
  <si>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</si>
  <si>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</si>
  <si>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</si>
  <si>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</si>
  <si>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</si>
  <si>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</si>
  <si>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</si>
  <si>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</si>
  <si>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</si>
  <si>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</si>
  <si>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</si>
  <si>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</si>
  <si>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</si>
  <si>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</si>
  <si>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</si>
  <si>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</si>
  <si>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</si>
  <si>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</si>
  <si>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</si>
  <si>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</si>
  <si>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</si>
  <si>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</si>
  <si>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</si>
  <si>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</si>
  <si>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</si>
  <si>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</si>
  <si>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</si>
  <si>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</si>
  <si>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</si>
  <si>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</si>
  <si>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</si>
  <si>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</si>
  <si>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</si>
  <si>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</si>
  <si>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</si>
  <si>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</si>
  <si>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</si>
  <si>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</si>
  <si>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</si>
  <si>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</si>
  <si>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</si>
  <si>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</si>
  <si>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</si>
  <si>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</si>
  <si>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</si>
  <si>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</si>
  <si>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</si>
  <si>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</si>
  <si>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</si>
  <si>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</si>
  <si>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</si>
  <si>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</si>
  <si>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</si>
  <si>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</si>
  <si>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</si>
  <si>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</si>
  <si>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</si>
  <si>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</si>
  <si>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</si>
  <si>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</si>
  <si>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</si>
  <si>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</si>
  <si>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</si>
  <si>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</si>
  <si>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</si>
  <si>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</si>
  <si>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</si>
  <si>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</si>
  <si>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</si>
  <si>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</si>
  <si>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</si>
  <si>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</si>
  <si>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</si>
  <si>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</si>
  <si>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</si>
  <si>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</si>
  <si>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</si>
  <si>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</si>
  <si>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</si>
  <si>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</si>
  <si>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</si>
  <si>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</si>
  <si>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</si>
  <si>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</si>
  <si>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</si>
  <si>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</si>
  <si>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</si>
  <si>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</si>
  <si>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</si>
  <si>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</si>
  <si>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</si>
  <si>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</si>
  <si>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</si>
  <si>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</si>
  <si>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</si>
  <si>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</si>
  <si>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</si>
  <si>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</si>
  <si>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</si>
  <si>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</si>
  <si>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</si>
  <si>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</si>
  <si>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</si>
  <si>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</si>
  <si>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</si>
  <si>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</si>
  <si>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</si>
  <si>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</si>
  <si>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</si>
  <si>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</si>
  <si>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</si>
  <si>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</si>
  <si>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</si>
  <si>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</si>
  <si>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</si>
  <si>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</si>
  <si>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</si>
  <si>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</si>
  <si>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</si>
  <si>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</si>
  <si>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</si>
  <si>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</si>
  <si>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</si>
  <si>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</si>
  <si>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</si>
  <si>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</si>
  <si>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</si>
  <si>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</si>
  <si>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</si>
  <si>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</si>
  <si>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</si>
  <si>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</si>
  <si>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</si>
  <si>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</si>
  <si>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</si>
  <si>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</si>
  <si>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</si>
  <si>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</si>
  <si>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</si>
  <si>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</si>
  <si>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</si>
  <si>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</si>
  <si>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</si>
  <si>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</si>
  <si>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</si>
  <si>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</si>
  <si>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</si>
  <si>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</si>
  <si>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</si>
  <si>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</si>
  <si>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2392-25</t>
  </si>
  <si>
    <t>GRUPO XII c/c § 5º</t>
  </si>
  <si>
    <t>Cuidador</t>
  </si>
  <si>
    <t>5162-10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</si>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</sst>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_-&quot;R$&quot;* #,##0_-;\-&quot;R$&quot;* #,##0_-;_-&quot;R$&quot;* &quot;-&quot;_-;_-@_-"/>
    <numFmt numFmtId="177" formatCode="_-* #,##0_-;\-* #,##0_-;_-* &quot;-&quot;_-;_-@_-"/>
    <numFmt numFmtId="178" formatCode="&quot;R$ &quot;#,##0.00"/>
    <numFmt numFmtId="179" formatCode="_-* #,##0.00_-;\-* #,##0.00_-;_-* &quot;-&quot;??_-;_-@_-"/>
    <numFmt numFmtId="180" formatCode="_-&quot;R$ &quot;* #,##0.00_-;&quot;-R$ &quot;* #,##0.00_-;_-&quot;R$ &quot;* \-??_-;_-@_-"/>
    <numFmt numFmtId="181" formatCode="&quot;R$&quot;\ #,##0.00_);[Red]\(&quot;R$&quot;\ #,##0.00\)"/>
    <numFmt numFmtId="182" formatCode="0.00_ "/>
    <numFmt numFmtId="183" formatCode="&quot;R$&quot;#,##0.00_);[Red]\(&quot;R$&quot;#,##0.00\)"/>
    <numFmt numFmtId="184" formatCode="&quot;R$&quot;#,##0.00_);[Red]&quot;(R$&quot;#,##0.00\)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0"/>
      <name val="Arial"/>
      <charset val="134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6" fontId="24" fillId="0" borderId="0" applyBorder="0" applyAlignment="0" applyProtection="0"/>
    <xf numFmtId="177" fontId="24" fillId="0" borderId="0" applyBorder="0" applyAlignment="0" applyProtection="0"/>
    <xf numFmtId="0" fontId="21" fillId="19" borderId="0" applyNumberFormat="0" applyBorder="0" applyAlignment="0" applyProtection="0">
      <alignment vertical="center"/>
    </xf>
    <xf numFmtId="9" fontId="0" fillId="0" borderId="0" applyBorder="0" applyProtection="0"/>
    <xf numFmtId="0" fontId="22" fillId="0" borderId="19" applyNumberFormat="0" applyFill="0" applyAlignment="0" applyProtection="0">
      <alignment vertical="center"/>
    </xf>
    <xf numFmtId="0" fontId="27" fillId="21" borderId="21" applyNumberFormat="0" applyAlignment="0" applyProtection="0">
      <alignment vertical="center"/>
    </xf>
    <xf numFmtId="179" fontId="24" fillId="0" borderId="0" applyBorder="0" applyAlignment="0" applyProtection="0"/>
    <xf numFmtId="0" fontId="21" fillId="26" borderId="0" applyNumberFormat="0" applyBorder="0" applyAlignment="0" applyProtection="0">
      <alignment vertical="center"/>
    </xf>
    <xf numFmtId="180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8" fillId="24" borderId="22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35" fillId="20" borderId="24" applyNumberFormat="0" applyAlignment="0" applyProtection="0">
      <alignment vertical="center"/>
    </xf>
    <xf numFmtId="0" fontId="25" fillId="20" borderId="17" applyNumberFormat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3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78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78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78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4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78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8" fontId="0" fillId="11" borderId="0" xfId="0" applyNumberFormat="1" applyFill="1" applyAlignment="1">
      <alignment horizontal="center" vertical="center"/>
    </xf>
    <xf numFmtId="178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8" fontId="0" fillId="6" borderId="0" xfId="0" applyNumberFormat="1" applyFill="1" applyAlignment="1">
      <alignment horizontal="center"/>
    </xf>
    <xf numFmtId="178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2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78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8" fontId="13" fillId="0" borderId="0" xfId="0" applyNumberFormat="1" applyFont="1" applyAlignment="1">
      <alignment horizontal="center"/>
    </xf>
    <xf numFmtId="178" fontId="14" fillId="11" borderId="0" xfId="0" applyNumberFormat="1" applyFont="1" applyFill="1" applyAlignment="1">
      <alignment horizontal="center"/>
    </xf>
    <xf numFmtId="178" fontId="0" fillId="0" borderId="0" xfId="0" applyNumberFormat="1" applyAlignment="1">
      <alignment horizontal="center" vertical="center"/>
    </xf>
    <xf numFmtId="178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78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8" fontId="0" fillId="0" borderId="0" xfId="0" applyNumberFormat="1" applyFont="1" applyAlignment="1">
      <alignment horizontal="center" vertical="center" wrapText="1"/>
    </xf>
    <xf numFmtId="178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0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138"/>
    <tableColumn id="2" name="Custos Indiretos, Tributos e Lucro" dataDxfId="139"/>
    <tableColumn id="3" name="Percentual" dataDxfId="140"/>
    <tableColumn id="4" name="Valor" totalsRowFunction="custom">
      <totalsRowFormula>SUM(D129:D131)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42"/>
    <tableColumn id="2" name="Descrição" dataDxfId="143"/>
    <tableColumn id="3" name="Comentário" dataDxfId="144"/>
    <tableColumn id="4" name="Valor" dataDxfId="145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150"/>
    <tableColumn id="2" name="Mão de obra vinculada à execução contratual" dataDxfId="151"/>
    <tableColumn id="3" name="-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54"/>
    <tableColumn id="2" name="Composição da Remuneração" dataDxfId="155"/>
    <tableColumn id="3" name="Comentário" dataDxfId="156"/>
    <tableColumn id="4" name="Valor" totalsRowFunction="custom">
      <totalsRowFormula>TRUNC((SUM(D25:D30)),2)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58"/>
    <tableColumn id="2" name="Substituto nas Ausências Legais" dataDxfId="159"/>
    <tableColumn id="3" name="Percentual" totalsRowFunction="custom">
      <totalsRowFormula>SUM(C92:C97)</totalsRowFormula>
       dataDxfId="160"
    </tableColumn>
    <tableColumn id="4" name="Valor" totalsRowFunction="custom">
      <totalsRowFormula>TRUNC((SUM(D92:D97)),2)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66"/>
    <tableColumn id="2" name="Benefícios Mensais e Diários" dataDxfId="167"/>
    <tableColumn id="3" name="Comentário" dataDxfId="168"/>
    <tableColumn id="4" name="Valor" totalsRowFunction="custom">
      <totalsRowFormula>TRUNC((SUM(D59:D64)),2)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70"/>
    <tableColumn id="2" name="Encargos e Benefícios Anuais, Mensais e Diários" dataDxfId="171"/>
    <tableColumn id="3" name="Comentário" dataDxfId="172"/>
    <tableColumn id="4" name="Valor" totalsRowFunction="custom">
      <totalsRowFormula>TRUNC((SUM(D69:D71)),2)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74"/>
    <tableColumn id="2" name="GPS, FGTS e outras contribuições" dataDxfId="175"/>
    <tableColumn id="3" name="Percentual" totalsRowFunction="custom">
      <totalsRowFormula>SUM(C47:C54)</totalsRowFormula>
       dataDxfId="176"
    </tableColumn>
    <tableColumn id="4" name="Valor " totalsRowFunction="custom">
      <totalsRowFormula>TRUNC(SUM(D47:D54),2)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78"/>
    <tableColumn id="2" name="Custo de Reposição do Profissional Ausente" dataDxfId="179"/>
    <tableColumn id="3" name="Comentário" totalsRowLabel="*Nota: Se o titular USUFRUIR do descanso intrajornada, o total é o somatório dos subitens 4.1 e 4.2" dataDxfId="180"/>
    <tableColumn id="4" name="Valor" totalsRowFunction="custom">
      <totalsRowFormula>TRUNC((SUM(D107:D108)),2)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82"/>
    <tableColumn id="2" name="Insumos Diversos" dataDxfId="183"/>
    <tableColumn id="3" name="Comentário" dataDxfId="184"/>
    <tableColumn id="4" name="Valor" totalsRowFunction="custom">
      <totalsRowFormula>TRUNC(SUM(D113:D117),2)</totalsRowFormula>
       dataDxfId="185"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custom">
      <totalsRowFormula>TRUNC(SUM(D113:D117),2)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custom">
      <totalsRowFormula>TRUNC(SUM(D113:D117),2)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90"/>
    <tableColumn id="2" name="PEÇA" dataDxfId="291"/>
    <tableColumn id="3" name="DESCRIÇÃO" dataDxfId="292"/>
    <tableColumn id="4" name="UNIDADE" dataDxfId="293"/>
    <tableColumn id="5" name="VALOR MÉDIO UNITÁRIO (R$)" dataDxfId="294"/>
    <tableColumn id="6" name="QUANTIDADE ANUAL" dataDxfId="295"/>
    <tableColumn id="7" name="VALOR ANUAL POR EMPREGADO (R$)" dataDxfId="296"/>
    <tableColumn id="8" name="VALOR MENSAL POR EMPREGADO (R$)" totalsRowFunction="sum" dataDxfId="297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98"/>
    <tableColumn id="2" name="Descrição" dataDxfId="299"/>
    <tableColumn id="7" name="Unidade" dataDxfId="300"/>
    <tableColumn id="3" name="Quantidade" dataDxfId="301"/>
    <tableColumn id="6" name="VIGÊNCIA (Mês)" dataDxfId="302"/>
    <tableColumn id="4" name="VALOR UNITÁRIO MÁXIMO ACEITÁVEL" dataDxfId="303"/>
    <tableColumn id="5" name="VALOR TOTAL MÁXIMO ACEITÁVEL" totalsRowFunction="custom">
      <totalsRowFormula>SUM(G3:G6)</totalsRowFormula>
       dataDxfId="304"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H24" sqref="H24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Transcritor de Sistema Braille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1445.19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>TRUNC(($D$31*C78),2)</f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>TRUNC(($D$31*C79),2)</f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1445.19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3203.09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>TRUNC(($D$87*C92),2)</f>
        <v>51.9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ref="D92:D96" si="1">TRUNC(($D$87*C93),2)</f>
        <v>17.79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1"/>
        <v>0.88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1"/>
        <v>10.67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1"/>
        <v>3.55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84.79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84.79</v>
      </c>
    </row>
    <row r="108" spans="1:4">
      <c r="A108" s="56" t="s">
        <v>145</v>
      </c>
      <c r="B108" t="s">
        <v>151</v>
      </c>
      <c r="C108" s="61"/>
      <c r="D108" s="93" t="str">
        <f>Submódulo4.260_55107[[#Totals],[Valor]]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84.79</v>
      </c>
    </row>
    <row r="111" spans="1:4">
      <c r="A111" s="39" t="s">
        <v>152</v>
      </c>
      <c r="B111" s="39"/>
      <c r="C111" s="39"/>
      <c r="D111" s="39"/>
    </row>
    <row r="112" ht="37" customHeight="1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1445.19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84.79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3375.25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136.36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122.9</v>
      </c>
      <c r="F130" s="99" t="s">
        <v>226</v>
      </c>
      <c r="G130" s="100">
        <f>TRUNC(SUM(D125,D129,D130),2)</f>
        <v>3634.51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344.14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2">TRUNC(($G$132*C132),2)</f>
        <v>25.86</v>
      </c>
      <c r="F132" s="99" t="s">
        <v>224</v>
      </c>
      <c r="G132" s="100">
        <f>TRUNC((G130/G131),2)</f>
        <v>3978.66</v>
      </c>
    </row>
    <row r="133" ht="15.75" spans="1:4">
      <c r="A133" s="56"/>
      <c r="B133" t="s">
        <v>229</v>
      </c>
      <c r="C133" s="74">
        <v>0.03</v>
      </c>
      <c r="D133" s="58">
        <f t="shared" si="2"/>
        <v>119.35</v>
      </c>
    </row>
    <row r="134" spans="1:4">
      <c r="A134" s="56"/>
      <c r="B134" t="s">
        <v>230</v>
      </c>
      <c r="C134" s="74">
        <v>0.05</v>
      </c>
      <c r="D134" s="58">
        <f t="shared" si="2"/>
        <v>198.93</v>
      </c>
    </row>
    <row r="135" spans="1:4">
      <c r="A135" s="56" t="s">
        <v>58</v>
      </c>
      <c r="B135" s="102"/>
      <c r="C135" s="103"/>
      <c r="D135" s="64">
        <f>SUM(D129:D131)</f>
        <v>603.4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1445.19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84.79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3375.25</v>
      </c>
    </row>
    <row r="146" spans="1:4">
      <c r="A146" s="56" t="s">
        <v>55</v>
      </c>
      <c r="B146" t="s">
        <v>164</v>
      </c>
      <c r="D146" s="64">
        <f>D135</f>
        <v>603.4</v>
      </c>
    </row>
    <row r="147" spans="1:4">
      <c r="A147" s="105"/>
      <c r="B147" s="106" t="s">
        <v>231</v>
      </c>
      <c r="C147" s="105"/>
      <c r="D147" s="107">
        <f>TRUNC((SUM(D140:D144)+D146),2)</f>
        <v>3978.65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2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1445.19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1445.19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3203.09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51.9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17.79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0.88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10.67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3.55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84.79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84.79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84.79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1445.19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84.79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3375.25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136.36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122.9</v>
      </c>
      <c r="F130" s="99" t="s">
        <v>226</v>
      </c>
      <c r="G130" s="100">
        <f>TRUNC(SUM(D125,D129,D130),2)</f>
        <v>3634.51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344.14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25.86</v>
      </c>
      <c r="F132" s="99" t="s">
        <v>224</v>
      </c>
      <c r="G132" s="100">
        <f>TRUNC((G130/G131),2)</f>
        <v>3978.66</v>
      </c>
    </row>
    <row r="133" ht="15.75" spans="1:4">
      <c r="A133" s="56"/>
      <c r="B133" t="s">
        <v>229</v>
      </c>
      <c r="C133" s="74">
        <v>0.03</v>
      </c>
      <c r="D133" s="58">
        <f t="shared" si="3"/>
        <v>119.35</v>
      </c>
    </row>
    <row r="134" spans="1:4">
      <c r="A134" s="56"/>
      <c r="B134" t="s">
        <v>230</v>
      </c>
      <c r="C134" s="74">
        <v>0.05</v>
      </c>
      <c r="D134" s="58">
        <f t="shared" si="3"/>
        <v>198.93</v>
      </c>
    </row>
    <row r="135" spans="1:4">
      <c r="A135" s="56" t="s">
        <v>58</v>
      </c>
      <c r="B135" s="102"/>
      <c r="C135" s="103"/>
      <c r="D135" s="64">
        <f>SUM(D129:D131)</f>
        <v>603.4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1445.19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84.79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3375.25</v>
      </c>
    </row>
    <row r="146" spans="1:4">
      <c r="A146" s="56" t="s">
        <v>55</v>
      </c>
      <c r="B146" t="s">
        <v>164</v>
      </c>
      <c r="D146" s="64">
        <f>D135</f>
        <v>603.4</v>
      </c>
    </row>
    <row r="147" spans="1:4">
      <c r="A147" s="105"/>
      <c r="B147" s="106" t="s">
        <v>231</v>
      </c>
      <c r="C147" s="105"/>
      <c r="D147" s="107">
        <f>TRUNC((SUM(D140:D144)+D146),2)</f>
        <v>3978.65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32" sqref="F32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237</v>
      </c>
      <c r="B13" s="51"/>
      <c r="C13" s="45" t="s">
        <v>195</v>
      </c>
      <c r="D13" s="52">
        <f>RESUMO!D6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238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F21" sqref="F21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239</v>
      </c>
      <c r="B2" s="16"/>
      <c r="C2" s="15"/>
      <c r="D2" s="17"/>
      <c r="E2" s="15"/>
      <c r="F2" s="15"/>
      <c r="G2" s="15"/>
      <c r="H2" s="15"/>
    </row>
    <row r="3" spans="1:8">
      <c r="A3" s="18" t="s">
        <v>240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241</v>
      </c>
      <c r="B4" s="21" t="s">
        <v>242</v>
      </c>
      <c r="C4" s="21" t="s">
        <v>243</v>
      </c>
      <c r="D4" s="21" t="s">
        <v>244</v>
      </c>
      <c r="E4" s="21" t="s">
        <v>245</v>
      </c>
      <c r="F4" s="21" t="s">
        <v>246</v>
      </c>
      <c r="G4" s="21" t="s">
        <v>247</v>
      </c>
      <c r="H4" s="21" t="s">
        <v>248</v>
      </c>
    </row>
    <row r="5" ht="30" spans="1:8">
      <c r="A5" s="22">
        <v>1</v>
      </c>
      <c r="B5" s="23" t="s">
        <v>249</v>
      </c>
      <c r="C5" s="24" t="s">
        <v>250</v>
      </c>
      <c r="D5" s="23" t="s">
        <v>251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252</v>
      </c>
      <c r="C6" s="24" t="s">
        <v>253</v>
      </c>
      <c r="D6" s="23" t="s">
        <v>251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254</v>
      </c>
      <c r="C7" s="24" t="s">
        <v>255</v>
      </c>
      <c r="D7" s="23" t="s">
        <v>251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254</v>
      </c>
      <c r="C8" s="24" t="s">
        <v>256</v>
      </c>
      <c r="D8" s="23" t="s">
        <v>251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257</v>
      </c>
      <c r="C9" s="24" t="s">
        <v>258</v>
      </c>
      <c r="D9" s="23" t="s">
        <v>259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260</v>
      </c>
      <c r="C10" s="24" t="s">
        <v>261</v>
      </c>
      <c r="D10" s="23" t="s">
        <v>259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262</v>
      </c>
      <c r="C11" s="24" t="s">
        <v>263</v>
      </c>
      <c r="D11" s="23" t="s">
        <v>251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topLeftCell="A2" workbookViewId="0">
      <selection activeCell="I12" sqref="I12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264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251</v>
      </c>
      <c r="D2" s="4" t="s">
        <v>265</v>
      </c>
      <c r="E2" s="4" t="s">
        <v>266</v>
      </c>
      <c r="F2" s="4" t="s">
        <v>267</v>
      </c>
      <c r="G2" s="4" t="s">
        <v>268</v>
      </c>
    </row>
    <row r="3" ht="90" spans="1:7">
      <c r="A3" s="4">
        <v>29</v>
      </c>
      <c r="B3" s="5" t="s">
        <v>269</v>
      </c>
      <c r="C3" s="4" t="s">
        <v>270</v>
      </c>
      <c r="D3" s="4">
        <v>1</v>
      </c>
      <c r="E3" s="4">
        <v>12</v>
      </c>
      <c r="F3" s="6">
        <f>'Tradutor-Intérprete'!D147</f>
        <v>5908.1</v>
      </c>
      <c r="G3" s="7">
        <f>(D3*F3)*(E3)</f>
        <v>70897.2</v>
      </c>
    </row>
    <row r="4" ht="90" spans="1:7">
      <c r="A4" s="8">
        <v>30</v>
      </c>
      <c r="B4" s="9" t="s">
        <v>271</v>
      </c>
      <c r="C4" s="4" t="s">
        <v>270</v>
      </c>
      <c r="D4" s="8">
        <v>1</v>
      </c>
      <c r="E4" s="8">
        <v>12</v>
      </c>
      <c r="F4" s="7">
        <f>'Transcritor Braille'!D147</f>
        <v>3978.65</v>
      </c>
      <c r="G4" s="7">
        <f>(D4*F4)*(E4)</f>
        <v>47743.8</v>
      </c>
    </row>
    <row r="5" ht="75" spans="1:7">
      <c r="A5" s="4">
        <v>31</v>
      </c>
      <c r="B5" s="5" t="s">
        <v>272</v>
      </c>
      <c r="C5" s="4" t="s">
        <v>270</v>
      </c>
      <c r="D5" s="4">
        <v>2</v>
      </c>
      <c r="E5" s="4">
        <v>12</v>
      </c>
      <c r="F5" s="6">
        <f>Cuidador!D147</f>
        <v>3978.65</v>
      </c>
      <c r="G5" s="7">
        <f>(D5*F5)*(E5)</f>
        <v>95487.6</v>
      </c>
    </row>
    <row r="6" ht="90" spans="1:7">
      <c r="A6" s="8">
        <v>32</v>
      </c>
      <c r="B6" s="9" t="s">
        <v>273</v>
      </c>
      <c r="C6" s="4" t="s">
        <v>270</v>
      </c>
      <c r="D6" s="8">
        <v>1</v>
      </c>
      <c r="E6" s="8">
        <v>12</v>
      </c>
      <c r="F6" s="7">
        <f>Psicopedagogo!D147</f>
        <v>5908.1</v>
      </c>
      <c r="G6" s="7">
        <f>(D6*F6)*(E6)</f>
        <v>70897.2</v>
      </c>
    </row>
    <row r="7" spans="1:7">
      <c r="A7" s="10" t="s">
        <v>204</v>
      </c>
      <c r="B7" s="10"/>
      <c r="C7" s="10"/>
      <c r="D7" s="10"/>
      <c r="E7" s="10"/>
      <c r="F7" s="10"/>
      <c r="G7" s="11">
        <f>SUM(G3:G6)</f>
        <v>285025.8</v>
      </c>
    </row>
    <row r="8" spans="1:7">
      <c r="A8" s="12"/>
      <c r="B8" s="12"/>
      <c r="C8" s="12"/>
      <c r="D8" s="12"/>
      <c r="E8" s="12"/>
      <c r="F8" s="12"/>
      <c r="G8" s="12"/>
    </row>
    <row r="9" spans="1:7">
      <c r="A9" s="10"/>
      <c r="B9" s="10"/>
      <c r="C9" s="10"/>
      <c r="D9" s="10"/>
      <c r="E9" s="10"/>
      <c r="F9" s="10"/>
      <c r="G9" s="10"/>
    </row>
    <row r="10" spans="1:7">
      <c r="A10" s="10"/>
      <c r="B10" s="10"/>
      <c r="C10" s="10"/>
      <c r="D10" s="10"/>
      <c r="E10" s="10"/>
      <c r="F10" s="10"/>
      <c r="G10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Tradutor-Intérprete</vt:lpstr>
      <vt:lpstr>Transcritor Braille</vt:lpstr>
      <vt:lpstr>Cuidador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2021-09-29T16:13:51Z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